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ate1904="1"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bnugent\Dropbox (iFLY)\Central Business Development Programs\3. STEM Education\Docs on Website\PostFieldTrip\"/>
    </mc:Choice>
  </mc:AlternateContent>
  <bookViews>
    <workbookView xWindow="0" yWindow="0" windowWidth="24000" windowHeight="9810" tabRatio="500" activeTab="3"/>
  </bookViews>
  <sheets>
    <sheet name="Basic data sheet" sheetId="1" r:id="rId1"/>
    <sheet name="Velocity Vs. Area Chart" sheetId="6" r:id="rId2"/>
    <sheet name="Velocity Vs. Mass Chart" sheetId="7" r:id="rId3"/>
    <sheet name="Blank Graph for % Error" sheetId="8" r:id="rId4"/>
  </sheets>
  <definedNames>
    <definedName name="_xlnm.Print_Area" localSheetId="0">'Basic data sheet'!$A$1:$Y$28</definedName>
    <definedName name="_xlnm.Print_Titles" localSheetId="0">'Basic data sheet'!$A:$A,'Basic data sheet'!$1:$1</definedName>
  </definedNames>
  <calcPr calcId="171027" concurrentCalc="0"/>
</workbook>
</file>

<file path=xl/calcChain.xml><?xml version="1.0" encoding="utf-8"?>
<calcChain xmlns="http://schemas.openxmlformats.org/spreadsheetml/2006/main">
  <c r="X6" i="1" l="1"/>
  <c r="U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D6" i="1"/>
  <c r="S6" i="1"/>
  <c r="W6" i="1"/>
  <c r="Y6" i="1"/>
  <c r="D8" i="1"/>
  <c r="S8" i="1"/>
  <c r="W8" i="1"/>
  <c r="Y8" i="1"/>
  <c r="D10" i="1"/>
  <c r="S10" i="1"/>
  <c r="W10" i="1"/>
  <c r="Y10" i="1"/>
  <c r="D12" i="1"/>
  <c r="S12" i="1"/>
  <c r="W12" i="1"/>
  <c r="Y12" i="1"/>
  <c r="D14" i="1"/>
  <c r="S14" i="1"/>
  <c r="W14" i="1"/>
  <c r="Y14" i="1"/>
  <c r="D16" i="1"/>
  <c r="S16" i="1"/>
  <c r="W16" i="1"/>
  <c r="Y16" i="1"/>
  <c r="D18" i="1"/>
  <c r="S18" i="1"/>
  <c r="W18" i="1"/>
  <c r="Y18" i="1"/>
  <c r="D20" i="1"/>
  <c r="S20" i="1"/>
  <c r="W20" i="1"/>
  <c r="Y20" i="1"/>
  <c r="D22" i="1"/>
  <c r="S22" i="1"/>
  <c r="W22" i="1"/>
  <c r="Y22" i="1"/>
  <c r="D7" i="1"/>
  <c r="S7" i="1"/>
  <c r="W7" i="1"/>
  <c r="Y7" i="1"/>
  <c r="D9" i="1"/>
  <c r="S9" i="1"/>
  <c r="W9" i="1"/>
  <c r="Y9" i="1"/>
  <c r="D11" i="1"/>
  <c r="S11" i="1"/>
  <c r="W11" i="1"/>
  <c r="Y11" i="1"/>
  <c r="D13" i="1"/>
  <c r="S13" i="1"/>
  <c r="W13" i="1"/>
  <c r="Y13" i="1"/>
  <c r="D15" i="1"/>
  <c r="S15" i="1"/>
  <c r="W15" i="1"/>
  <c r="Y15" i="1"/>
  <c r="D17" i="1"/>
  <c r="S17" i="1"/>
  <c r="W17" i="1"/>
  <c r="Y17" i="1"/>
  <c r="D19" i="1"/>
  <c r="S19" i="1"/>
  <c r="W19" i="1"/>
  <c r="Y19" i="1"/>
  <c r="D21" i="1"/>
  <c r="S21" i="1"/>
  <c r="W21" i="1"/>
  <c r="Y21" i="1"/>
  <c r="D3" i="1"/>
  <c r="D4" i="1"/>
  <c r="S4" i="1"/>
  <c r="W4" i="1"/>
  <c r="X4" i="1"/>
  <c r="Y4" i="1"/>
  <c r="D5" i="1"/>
  <c r="S5" i="1"/>
  <c r="W5" i="1"/>
  <c r="X5" i="1"/>
  <c r="Y5" i="1"/>
  <c r="X3" i="1"/>
  <c r="U3" i="1"/>
  <c r="U4" i="1"/>
  <c r="U5" i="1"/>
  <c r="X2" i="1"/>
  <c r="U2" i="1"/>
  <c r="X27" i="1"/>
  <c r="V27" i="1"/>
  <c r="X26" i="1"/>
  <c r="V26" i="1"/>
  <c r="X25" i="1"/>
  <c r="V25" i="1"/>
  <c r="D2" i="1"/>
  <c r="S2" i="1"/>
  <c r="W2" i="1"/>
  <c r="S3" i="1"/>
  <c r="W3" i="1"/>
  <c r="Y3" i="1"/>
  <c r="W25" i="1"/>
  <c r="W26" i="1"/>
  <c r="W27" i="1"/>
  <c r="Y2" i="1"/>
  <c r="Y27" i="1"/>
  <c r="Y26" i="1"/>
  <c r="Y25" i="1"/>
</calcChain>
</file>

<file path=xl/sharedStrings.xml><?xml version="1.0" encoding="utf-8"?>
<sst xmlns="http://schemas.openxmlformats.org/spreadsheetml/2006/main" count="32" uniqueCount="32">
  <si>
    <t>Name</t>
    <phoneticPr fontId="3" type="noConversion"/>
  </si>
  <si>
    <t>Head L (cm)</t>
    <phoneticPr fontId="3" type="noConversion"/>
  </si>
  <si>
    <t>Head W (cm)</t>
    <phoneticPr fontId="3" type="noConversion"/>
  </si>
  <si>
    <t>Torso L (cm)</t>
    <phoneticPr fontId="3" type="noConversion"/>
  </si>
  <si>
    <t>Torso W (cm)</t>
    <phoneticPr fontId="3" type="noConversion"/>
  </si>
  <si>
    <t>Hand L (cm)</t>
    <phoneticPr fontId="3" type="noConversion"/>
  </si>
  <si>
    <t>Hand W (cm)</t>
    <phoneticPr fontId="3" type="noConversion"/>
  </si>
  <si>
    <t>Arm L (cm)</t>
    <phoneticPr fontId="3" type="noConversion"/>
  </si>
  <si>
    <t>Arm W (cm)</t>
    <phoneticPr fontId="3" type="noConversion"/>
  </si>
  <si>
    <t>Leg L (cm)</t>
    <phoneticPr fontId="3" type="noConversion"/>
  </si>
  <si>
    <t>Leg W (cm)</t>
    <phoneticPr fontId="3" type="noConversion"/>
  </si>
  <si>
    <t>Foot L (cm)</t>
    <phoneticPr fontId="3" type="noConversion"/>
  </si>
  <si>
    <t>Foot W (cm)</t>
    <phoneticPr fontId="3" type="noConversion"/>
  </si>
  <si>
    <t>Frontal area (m2)</t>
    <phoneticPr fontId="3" type="noConversion"/>
  </si>
  <si>
    <t>Neck L (cm)</t>
    <phoneticPr fontId="3" type="noConversion"/>
  </si>
  <si>
    <t>Neck W (cm)</t>
    <phoneticPr fontId="3" type="noConversion"/>
  </si>
  <si>
    <t>Density (kg/m3)</t>
    <phoneticPr fontId="3" type="noConversion"/>
  </si>
  <si>
    <t>Dynamic pressure (Pa)</t>
    <phoneticPr fontId="3" type="noConversion"/>
  </si>
  <si>
    <t>Mean</t>
    <phoneticPr fontId="3" type="noConversion"/>
  </si>
  <si>
    <t>Variance</t>
    <phoneticPr fontId="3" type="noConversion"/>
  </si>
  <si>
    <t>Std Dev</t>
    <phoneticPr fontId="3" type="noConversion"/>
  </si>
  <si>
    <t>Measured terminal velocity (mph)</t>
    <phoneticPr fontId="3" type="noConversion"/>
  </si>
  <si>
    <t>Measured terminal velocity (m/s)</t>
    <phoneticPr fontId="3" type="noConversion"/>
  </si>
  <si>
    <t>Assumed CD</t>
    <phoneticPr fontId="3" type="noConversion"/>
  </si>
  <si>
    <t>Predicted terminal velocity (m/s)</t>
    <phoneticPr fontId="3" type="noConversion"/>
  </si>
  <si>
    <t>Mass (kg) from scale</t>
    <phoneticPr fontId="3" type="noConversion"/>
  </si>
  <si>
    <t>Weight (N)</t>
    <phoneticPr fontId="3" type="noConversion"/>
  </si>
  <si>
    <t>% error of predicted v</t>
    <phoneticPr fontId="3" type="noConversion"/>
  </si>
  <si>
    <t>Example 1 (delete this data)</t>
  </si>
  <si>
    <t>Example 2 (delete this data)</t>
  </si>
  <si>
    <t>Example 3 (delete this data)</t>
  </si>
  <si>
    <t>Example 4 (delete this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</si>
</sst>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%"/>
    <numFmt numFmtId="167" formatCode="0.000%"/>
  </numFmts>
  <fonts count="4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Predicted Velocity as a</a:t>
            </a:r>
          </a:p>
          <a:p>
            <a:pPr>
              <a:defRPr/>
            </a:pPr>
            <a:r>
              <a:rPr lang="en-US"/>
              <a:t> function of Frontal Area</a:t>
            </a:r>
          </a:p>
        </c:rich>
      </c:tx>
      <c:layout>
        <c:manualLayout>
          <c:xMode val="edge"/>
          <c:yMode val="edge"/>
          <c:x val="0.36792381297075472"/>
          <c:y val="4.03908819651213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629463856529213E-2"/>
          <c:y val="0.17787651457856407"/>
          <c:w val="0.87953469009866148"/>
          <c:h val="0.7287060542433643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'Basic data sheet'!$S$2:$S$5</c:f>
              <c:numCache>
                <c:formatCode>0.000</c:formatCode>
                <c:ptCount val="4"/>
                <c:pt idx="0">
                  <c:v>0.75205856000000004</c:v>
                </c:pt>
                <c:pt idx="1">
                  <c:v>0.62610411999999993</c:v>
                </c:pt>
                <c:pt idx="2">
                  <c:v>0.67812602</c:v>
                </c:pt>
                <c:pt idx="3">
                  <c:v>0.73364792000000001</c:v>
                </c:pt>
              </c:numCache>
            </c:numRef>
          </c:xVal>
          <c:yVal>
            <c:numRef>
              <c:f>'Basic data sheet'!$W$2:$W$5</c:f>
              <c:numCache>
                <c:formatCode>0.00</c:formatCode>
                <c:ptCount val="4"/>
                <c:pt idx="0">
                  <c:v>32.969931988365481</c:v>
                </c:pt>
                <c:pt idx="1">
                  <c:v>32.986024471656037</c:v>
                </c:pt>
                <c:pt idx="2">
                  <c:v>36.138467303005065</c:v>
                </c:pt>
                <c:pt idx="3">
                  <c:v>36.055658376319087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AB-40D9-8B57-BE21902BC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190208"/>
        <c:axId val="132204032"/>
      </c:scatterChart>
      <c:valAx>
        <c:axId val="132190208"/>
        <c:scaling>
          <c:orientation val="minMax"/>
          <c:min val="0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Frontal Area</a:t>
                </a:r>
                <a:r>
                  <a:rPr lang="en-US" baseline="0"/>
                  <a:t> (m^2)</a:t>
                </a:r>
                <a:endParaRPr lang="en-US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32204032"/>
        <c:crosses val="autoZero"/>
        <c:crossBetween val="midCat"/>
      </c:valAx>
      <c:valAx>
        <c:axId val="132204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Measured Terminal Velocity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219020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Predicted Velocity </a:t>
            </a:r>
          </a:p>
          <a:p>
            <a:pPr>
              <a:defRPr/>
            </a:pPr>
            <a:r>
              <a:rPr lang="en-US"/>
              <a:t>as a function of Mass</a:t>
            </a:r>
          </a:p>
        </c:rich>
      </c:tx>
      <c:layout>
        <c:manualLayout>
          <c:xMode val="edge"/>
          <c:yMode val="edge"/>
          <c:x val="0.38119228218201323"/>
          <c:y val="3.2312705572097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629463856529213E-2"/>
          <c:y val="0.16777879408728377"/>
          <c:w val="0.88325035082092496"/>
          <c:h val="0.738803774734644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'Basic data sheet'!$C$2:$C$5</c:f>
              <c:numCache>
                <c:formatCode>General</c:formatCode>
                <c:ptCount val="4"/>
                <c:pt idx="0" formatCode="0.0">
                  <c:v>60</c:v>
                </c:pt>
                <c:pt idx="1">
                  <c:v>50</c:v>
                </c:pt>
                <c:pt idx="2">
                  <c:v>65</c:v>
                </c:pt>
                <c:pt idx="3">
                  <c:v>70</c:v>
                </c:pt>
              </c:numCache>
            </c:numRef>
          </c:xVal>
          <c:yVal>
            <c:numRef>
              <c:f>'Basic data sheet'!$W$2:$W$5</c:f>
              <c:numCache>
                <c:formatCode>0.00</c:formatCode>
                <c:ptCount val="4"/>
                <c:pt idx="0">
                  <c:v>32.969931988365481</c:v>
                </c:pt>
                <c:pt idx="1">
                  <c:v>32.986024471656037</c:v>
                </c:pt>
                <c:pt idx="2">
                  <c:v>36.138467303005065</c:v>
                </c:pt>
                <c:pt idx="3">
                  <c:v>36.055658376319087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ED-4A0A-8AF0-00F770209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50560"/>
        <c:axId val="154090880"/>
      </c:scatterChart>
      <c:valAx>
        <c:axId val="154050560"/>
        <c:scaling>
          <c:orientation val="minMax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Mass (kg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54090880"/>
        <c:crosses val="autoZero"/>
        <c:crossBetween val="midCat"/>
      </c:valAx>
      <c:valAx>
        <c:axId val="154090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Measured Terminal Velocity</a:t>
                </a:r>
                <a:r>
                  <a:rPr lang="en-US" baseline="0"/>
                  <a:t> (m/s)</a:t>
                </a:r>
                <a:endParaRPr lang="en-US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54050560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%</a:t>
            </a:r>
            <a:r>
              <a:rPr lang="en-US" baseline="0"/>
              <a:t> Error as a function </a:t>
            </a:r>
          </a:p>
          <a:p>
            <a:pPr>
              <a:defRPr/>
            </a:pPr>
            <a:r>
              <a:rPr lang="en-US" baseline="0"/>
              <a:t>of Drag Coefficient</a:t>
            </a:r>
            <a:endParaRPr lang="en-US"/>
          </a:p>
        </c:rich>
      </c:tx>
      <c:layout>
        <c:manualLayout>
          <c:xMode val="edge"/>
          <c:yMode val="edge"/>
          <c:x val="0.38089352117246039"/>
          <c:y val="3.64425154390486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79105048298826E-2"/>
          <c:y val="0.16212376012152607"/>
          <c:w val="0.87184508044297393"/>
          <c:h val="0.784821931443753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0"/>
            <c:marker>
              <c:spPr>
                <a:noFill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489-4926-BB8A-6346E0BC2E27}"/>
              </c:ext>
            </c:extLst>
          </c:dPt>
          <c:xVal>
            <c:numRef>
              <c:f>'Basic data sheet'!$V$2</c:f>
              <c:numCache>
                <c:formatCode>0.000</c:formatCode>
                <c:ptCount val="1"/>
                <c:pt idx="0">
                  <c:v>1.2</c:v>
                </c:pt>
              </c:numCache>
            </c:numRef>
          </c:xVal>
          <c:yVal>
            <c:numRef>
              <c:f>'Basic data sheet'!$Y$2</c:f>
              <c:numCache>
                <c:formatCode>0.0%</c:formatCode>
                <c:ptCount val="1"/>
                <c:pt idx="0">
                  <c:v>-0.47315544921116198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89-4926-BB8A-6346E0BC2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93024"/>
        <c:axId val="157001600"/>
      </c:scatterChart>
      <c:valAx>
        <c:axId val="156993024"/>
        <c:scaling>
          <c:orientation val="minMax"/>
          <c:max val="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Drag Coefficient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57001600"/>
        <c:crosses val="autoZero"/>
        <c:crossBetween val="midCat"/>
      </c:valAx>
      <c:valAx>
        <c:axId val="157001600"/>
        <c:scaling>
          <c:orientation val="minMax"/>
          <c:max val="0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Error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5699302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7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249621</xdr:colOff>
      <xdr:row>0</xdr:row>
      <xdr:rowOff>85397</xdr:rowOff>
    </xdr:from>
    <xdr:to>
      <xdr:col>0</xdr:col>
      <xdr:colOff>1064173</xdr:colOff>
      <xdr:row>0</xdr:row>
      <xdr:rowOff>915457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9E3F62-BBED-4BDD-B41B-D306D621C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621" y="85397"/>
          <a:ext cx="814552" cy="830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0.00823</cdr:x>
      <cdr:y>0.00645</cdr:y>
    </cdr:from>
    <cdr:to>
      <cdr:x>0.10224</cdr:x>
      <cdr:y>0.13844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79E3F62-BBED-4BDD-B41B-D306D621CE2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1284" y="40558"/>
          <a:ext cx="814552" cy="83006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0.00586</cdr:x>
      <cdr:y>0.00808</cdr:y>
    </cdr:from>
    <cdr:to>
      <cdr:x>0.09987</cdr:x>
      <cdr:y>0.14007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79E3F62-BBED-4BDD-B41B-D306D621CE2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814552" cy="830060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0.00587</cdr:x>
      <cdr:y>0.0081</cdr:y>
    </cdr:from>
    <cdr:to>
      <cdr:x>0.09999</cdr:x>
      <cdr:y>0.14042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79E3F62-BBED-4BDD-B41B-D306D621CE2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814552" cy="83006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showGridLines="0" view="pageBreakPreview" zoomScale="60" zoomScaleNormal="55" workbookViewId="0">
      <selection activeCell="U20" sqref="U20"/>
    </sheetView>
  </sheetViews>
  <sheetFormatPr defaultColWidth="10.875" defaultRowHeight="12.75" x14ac:dyDescent="0.2"/>
  <cols>
    <col min="1" max="1" width="17.75" style="3" customWidth="1"/>
    <col min="2" max="2" width="10.5" style="3" customWidth="1"/>
    <col min="3" max="3" width="9.5" style="4" customWidth="1"/>
    <col min="4" max="4" width="9.125" style="4" customWidth="1"/>
    <col min="5" max="5" width="9.5" style="4" customWidth="1"/>
    <col min="6" max="6" width="9.125" style="4" customWidth="1"/>
    <col min="7" max="7" width="9" style="4" customWidth="1"/>
    <col min="8" max="8" width="7.875" style="4" customWidth="1"/>
    <col min="9" max="9" width="8.75" style="4" customWidth="1"/>
    <col min="10" max="10" width="8.5" style="4" customWidth="1"/>
    <col min="11" max="11" width="9.125" style="4" customWidth="1"/>
    <col min="12" max="12" width="9.75" style="4" customWidth="1"/>
    <col min="13" max="13" width="9.125" style="4" customWidth="1"/>
    <col min="14" max="14" width="9.25" style="4" customWidth="1"/>
    <col min="15" max="15" width="8.5" style="4" customWidth="1"/>
    <col min="16" max="16" width="9.25" style="4" customWidth="1"/>
    <col min="17" max="17" width="8.875" style="4" customWidth="1"/>
    <col min="18" max="18" width="8.5" style="4" customWidth="1"/>
    <col min="19" max="19" width="10.125" style="4" customWidth="1"/>
    <col min="20" max="21" width="9.75" style="4" customWidth="1"/>
    <col min="22" max="22" width="8.5" style="4" customWidth="1"/>
    <col min="23" max="24" width="10.75" style="4" customWidth="1"/>
    <col min="25" max="25" width="12.875" style="4" customWidth="1"/>
  </cols>
  <sheetData>
    <row r="1" spans="1:25" s="1" customFormat="1" ht="87.75" customHeight="1" x14ac:dyDescent="0.2">
      <c r="A1" s="2" t="s">
        <v>0</v>
      </c>
      <c r="B1" s="2" t="s">
        <v>21</v>
      </c>
      <c r="C1" s="2" t="s">
        <v>25</v>
      </c>
      <c r="D1" s="2" t="s">
        <v>26</v>
      </c>
      <c r="E1" s="2" t="s">
        <v>1</v>
      </c>
      <c r="F1" s="2" t="s">
        <v>2</v>
      </c>
      <c r="G1" s="2" t="s">
        <v>14</v>
      </c>
      <c r="H1" s="2" t="s">
        <v>15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2" t="s">
        <v>16</v>
      </c>
      <c r="U1" s="2" t="s">
        <v>17</v>
      </c>
      <c r="V1" s="2" t="s">
        <v>23</v>
      </c>
      <c r="W1" s="2" t="s">
        <v>24</v>
      </c>
      <c r="X1" s="2" t="s">
        <v>22</v>
      </c>
      <c r="Y1" s="2" t="s">
        <v>27</v>
      </c>
    </row>
    <row r="2" spans="1:25" ht="25.15" customHeight="1" x14ac:dyDescent="0.2">
      <c r="A2" s="15" t="s">
        <v>28</v>
      </c>
      <c r="B2" s="13">
        <v>140</v>
      </c>
      <c r="C2" s="12">
        <v>60</v>
      </c>
      <c r="D2" s="4">
        <f>C2*9.81</f>
        <v>588.6</v>
      </c>
      <c r="E2" s="13">
        <v>24</v>
      </c>
      <c r="F2" s="13">
        <v>14</v>
      </c>
      <c r="G2" s="13">
        <v>10</v>
      </c>
      <c r="H2" s="13">
        <v>12</v>
      </c>
      <c r="I2" s="13">
        <v>86</v>
      </c>
      <c r="J2" s="13">
        <v>38</v>
      </c>
      <c r="K2" s="13">
        <v>22</v>
      </c>
      <c r="L2" s="13">
        <v>12</v>
      </c>
      <c r="M2" s="13">
        <v>53</v>
      </c>
      <c r="N2" s="13">
        <v>10</v>
      </c>
      <c r="O2" s="13">
        <v>69</v>
      </c>
      <c r="P2" s="13">
        <v>14</v>
      </c>
      <c r="Q2" s="13">
        <v>21</v>
      </c>
      <c r="R2" s="13">
        <v>11</v>
      </c>
      <c r="S2" s="5">
        <f>(3.1416*E2*F2/4+G2*H2+I2*J2+3.1416*K2*L2*2/4+M2*N2*2+O2*P2*2+Q2*R2*2)/10000</f>
        <v>0.75205856000000004</v>
      </c>
      <c r="T2" s="4">
        <v>1.2</v>
      </c>
      <c r="U2" s="7">
        <f>0.5*T2*X2^2</f>
        <v>2349.7538399999999</v>
      </c>
      <c r="V2" s="16">
        <v>1.2</v>
      </c>
      <c r="W2" s="6">
        <f>SQRT((2*D2)/(V2*T2*S2))</f>
        <v>32.969931988365481</v>
      </c>
      <c r="X2" s="6">
        <f>B2*0.447</f>
        <v>62.58</v>
      </c>
      <c r="Y2" s="10">
        <f>(W2-X2)/X2</f>
        <v>-0.47315544921116198</v>
      </c>
    </row>
    <row r="3" spans="1:25" ht="25.15" customHeight="1" x14ac:dyDescent="0.2">
      <c r="A3" s="15" t="s">
        <v>29</v>
      </c>
      <c r="B3" s="13">
        <v>135</v>
      </c>
      <c r="C3" s="13">
        <v>50</v>
      </c>
      <c r="D3" s="4">
        <f t="shared" ref="D3:D22" si="0">C3*9.81</f>
        <v>490.5</v>
      </c>
      <c r="E3" s="13">
        <v>23</v>
      </c>
      <c r="F3" s="13">
        <v>14</v>
      </c>
      <c r="G3" s="13">
        <v>11</v>
      </c>
      <c r="H3" s="13">
        <v>12</v>
      </c>
      <c r="I3" s="13">
        <v>78</v>
      </c>
      <c r="J3" s="13">
        <v>40</v>
      </c>
      <c r="K3" s="13">
        <v>19</v>
      </c>
      <c r="L3" s="13">
        <v>12</v>
      </c>
      <c r="M3" s="13">
        <v>53</v>
      </c>
      <c r="N3" s="13">
        <v>9</v>
      </c>
      <c r="O3" s="13">
        <v>60</v>
      </c>
      <c r="P3" s="13">
        <v>8</v>
      </c>
      <c r="Q3" s="13">
        <v>22</v>
      </c>
      <c r="R3" s="13">
        <v>11</v>
      </c>
      <c r="S3" s="5">
        <f>(3.1416*E3*F3/4+G3*H3+I3*J3+3.1416*K3*L3*2/4+M3*N3*2+O3*P3*2+Q3*R3*2)/10000</f>
        <v>0.62610411999999993</v>
      </c>
      <c r="T3" s="4">
        <v>1.2</v>
      </c>
      <c r="U3" s="7">
        <f t="shared" ref="U3:U22" si="1">0.5*T3*X3^2</f>
        <v>2184.911415</v>
      </c>
      <c r="V3" s="16">
        <v>1.2</v>
      </c>
      <c r="W3" s="6">
        <f>SQRT((2*D3)/(V3*T3*S3))</f>
        <v>32.986024471656037</v>
      </c>
      <c r="X3" s="6">
        <f>B3*0.447</f>
        <v>60.344999999999999</v>
      </c>
      <c r="Y3" s="10">
        <f>(W3-X3)/X3</f>
        <v>-0.45337601339537598</v>
      </c>
    </row>
    <row r="4" spans="1:25" ht="25.15" customHeight="1" x14ac:dyDescent="0.2">
      <c r="A4" s="15" t="s">
        <v>30</v>
      </c>
      <c r="B4" s="13">
        <v>130</v>
      </c>
      <c r="C4" s="13">
        <v>65</v>
      </c>
      <c r="D4" s="4">
        <f t="shared" si="0"/>
        <v>637.65</v>
      </c>
      <c r="E4" s="13">
        <v>23</v>
      </c>
      <c r="F4" s="13">
        <v>15</v>
      </c>
      <c r="G4" s="13">
        <v>8</v>
      </c>
      <c r="H4" s="13">
        <v>13</v>
      </c>
      <c r="I4" s="13">
        <v>78</v>
      </c>
      <c r="J4" s="13">
        <v>38</v>
      </c>
      <c r="K4" s="13">
        <v>19</v>
      </c>
      <c r="L4" s="13">
        <v>11</v>
      </c>
      <c r="M4" s="13">
        <v>53</v>
      </c>
      <c r="N4" s="13">
        <v>9</v>
      </c>
      <c r="O4" s="13">
        <v>60</v>
      </c>
      <c r="P4" s="13">
        <v>12</v>
      </c>
      <c r="Q4" s="13">
        <v>30</v>
      </c>
      <c r="R4" s="13">
        <v>12</v>
      </c>
      <c r="S4" s="5">
        <f>(3.1416*E4*F4/4+G4*H4+I4*J4+3.1416*K4*L4*2/4+M4*N4*2+O4*P4*2+Q4*R4*2)/10000</f>
        <v>0.67812602</v>
      </c>
      <c r="T4" s="4">
        <v>1.2</v>
      </c>
      <c r="U4" s="7">
        <f t="shared" si="1"/>
        <v>2026.0632599999999</v>
      </c>
      <c r="V4" s="16">
        <v>1.2</v>
      </c>
      <c r="W4" s="6">
        <f>SQRT((2*D4)/(V4*T4*S4))</f>
        <v>36.138467303005065</v>
      </c>
      <c r="X4" s="6">
        <f>B4*0.447</f>
        <v>58.11</v>
      </c>
      <c r="Y4" s="10">
        <f>(W4-X4)/X4</f>
        <v>-0.37810243842703384</v>
      </c>
    </row>
    <row r="5" spans="1:25" ht="25.15" customHeight="1" x14ac:dyDescent="0.2">
      <c r="A5" s="15" t="s">
        <v>31</v>
      </c>
      <c r="B5" s="13">
        <v>136</v>
      </c>
      <c r="C5" s="13">
        <v>70</v>
      </c>
      <c r="D5" s="4">
        <f t="shared" si="0"/>
        <v>686.7</v>
      </c>
      <c r="E5" s="13">
        <v>22</v>
      </c>
      <c r="F5" s="13">
        <v>15</v>
      </c>
      <c r="G5" s="13">
        <v>9</v>
      </c>
      <c r="H5" s="13">
        <v>13</v>
      </c>
      <c r="I5" s="13">
        <v>71</v>
      </c>
      <c r="J5" s="13">
        <v>42</v>
      </c>
      <c r="K5" s="13">
        <v>19</v>
      </c>
      <c r="L5" s="13">
        <v>11</v>
      </c>
      <c r="M5" s="13">
        <v>53</v>
      </c>
      <c r="N5" s="13">
        <v>14</v>
      </c>
      <c r="O5" s="13">
        <v>64</v>
      </c>
      <c r="P5" s="13">
        <v>14</v>
      </c>
      <c r="Q5" s="13">
        <v>17</v>
      </c>
      <c r="R5" s="13">
        <v>11</v>
      </c>
      <c r="S5" s="5">
        <f>(3.1416*E5*F5/4+G5*H5+I5*J5+3.1416*K5*L5*2/4+M5*N5*2+O5*P5*2+Q5*R5*2)/10000</f>
        <v>0.73364792000000001</v>
      </c>
      <c r="T5" s="4">
        <v>1.2</v>
      </c>
      <c r="U5" s="7">
        <f t="shared" si="1"/>
        <v>2217.4003584000002</v>
      </c>
      <c r="V5" s="16">
        <v>1.2</v>
      </c>
      <c r="W5" s="6">
        <f>SQRT((2*D5)/(V5*T5*S5))</f>
        <v>36.055658376319087</v>
      </c>
      <c r="X5" s="6">
        <f>B5*0.447</f>
        <v>60.792000000000002</v>
      </c>
      <c r="Y5" s="10">
        <f>(W5-X5)/X5</f>
        <v>-0.40690126371366159</v>
      </c>
    </row>
    <row r="6" spans="1:25" ht="25.15" customHeight="1" x14ac:dyDescent="0.2">
      <c r="B6" s="13"/>
      <c r="C6" s="13"/>
      <c r="D6" s="4">
        <f t="shared" si="0"/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5">
        <f t="shared" ref="S6:S22" si="2">(3.1416*E6*F6/4+G6*H6+I6*J6+3.1416*K6*L6*2/4+M6*N6*2+O6*P6*2+Q6*R6*2)/10000</f>
        <v>0</v>
      </c>
      <c r="T6" s="4">
        <v>1.2</v>
      </c>
      <c r="U6" s="7">
        <f t="shared" si="1"/>
        <v>0</v>
      </c>
      <c r="V6" s="17"/>
      <c r="W6" s="6" t="e">
        <f t="shared" ref="W6:W22" si="3">SQRT((2*D6)/(V6*T6*S6))</f>
        <v>#DIV/0!</v>
      </c>
      <c r="X6" s="6">
        <f t="shared" ref="X6:X22" si="4">B6*0.447</f>
        <v>0</v>
      </c>
      <c r="Y6" s="10" t="e">
        <f t="shared" ref="Y6:Y22" si="5">(W6-X6)/X6</f>
        <v>#DIV/0!</v>
      </c>
    </row>
    <row r="7" spans="1:25" ht="25.15" customHeight="1" x14ac:dyDescent="0.2">
      <c r="B7" s="13"/>
      <c r="C7" s="13"/>
      <c r="D7" s="4">
        <f t="shared" si="0"/>
        <v>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5">
        <f>(3.1416*E7*F7/4+G7*H7+I7*J7+3.1416*K7*L7*2/4+M7*N7*2+O7*P7*2+Q7*R7*2)/10000</f>
        <v>0</v>
      </c>
      <c r="T7" s="4">
        <v>1.2</v>
      </c>
      <c r="U7" s="7">
        <f t="shared" si="1"/>
        <v>0</v>
      </c>
      <c r="V7" s="17"/>
      <c r="W7" s="6" t="e">
        <f t="shared" si="3"/>
        <v>#DIV/0!</v>
      </c>
      <c r="X7" s="6">
        <f t="shared" si="4"/>
        <v>0</v>
      </c>
      <c r="Y7" s="10" t="e">
        <f t="shared" si="5"/>
        <v>#DIV/0!</v>
      </c>
    </row>
    <row r="8" spans="1:25" ht="25.15" customHeight="1" x14ac:dyDescent="0.2">
      <c r="B8" s="13"/>
      <c r="C8" s="13"/>
      <c r="D8" s="4">
        <f t="shared" si="0"/>
        <v>0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5">
        <f>(3.1416*E8*F8/4+G8*H8+I8*J8+3.1416*K8*L8*2/4+M8*N8*2+O8*P8*2+Q8*R8*2)/10000</f>
        <v>0</v>
      </c>
      <c r="T8" s="4">
        <v>1.2</v>
      </c>
      <c r="U8" s="7">
        <f t="shared" si="1"/>
        <v>0</v>
      </c>
      <c r="V8" s="17"/>
      <c r="W8" s="6" t="e">
        <f t="shared" si="3"/>
        <v>#DIV/0!</v>
      </c>
      <c r="X8" s="6">
        <f t="shared" si="4"/>
        <v>0</v>
      </c>
      <c r="Y8" s="10" t="e">
        <f t="shared" si="5"/>
        <v>#DIV/0!</v>
      </c>
    </row>
    <row r="9" spans="1:25" ht="25.15" customHeight="1" x14ac:dyDescent="0.2">
      <c r="B9" s="13"/>
      <c r="C9" s="13"/>
      <c r="D9" s="4">
        <f t="shared" si="0"/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>
        <f>(3.1416*E9*F9/4+G9*H9+I9*J9+3.1416*K9*L9*2/4+M9*N9*2+O9*P9*2+Q9*R9*2)/10000</f>
        <v>0</v>
      </c>
      <c r="T9" s="4">
        <v>1.2</v>
      </c>
      <c r="U9" s="7">
        <f t="shared" si="1"/>
        <v>0</v>
      </c>
      <c r="V9" s="17"/>
      <c r="W9" s="6" t="e">
        <f t="shared" si="3"/>
        <v>#DIV/0!</v>
      </c>
      <c r="X9" s="6">
        <f t="shared" si="4"/>
        <v>0</v>
      </c>
      <c r="Y9" s="10" t="e">
        <f t="shared" si="5"/>
        <v>#DIV/0!</v>
      </c>
    </row>
    <row r="10" spans="1:25" ht="25.15" customHeight="1" x14ac:dyDescent="0.2">
      <c r="B10" s="13"/>
      <c r="C10" s="13"/>
      <c r="D10" s="4">
        <f t="shared" si="0"/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5">
        <f>(3.1416*E10*F10/4+G10*H10+I10*J10+3.1416*K10*L10*2/4+M10*N10*2+O10*P10*2+Q10*R10*2)/10000</f>
        <v>0</v>
      </c>
      <c r="T10" s="4">
        <v>1.2</v>
      </c>
      <c r="U10" s="7">
        <f t="shared" si="1"/>
        <v>0</v>
      </c>
      <c r="V10" s="17"/>
      <c r="W10" s="6" t="e">
        <f t="shared" si="3"/>
        <v>#DIV/0!</v>
      </c>
      <c r="X10" s="6">
        <f t="shared" si="4"/>
        <v>0</v>
      </c>
      <c r="Y10" s="10" t="e">
        <f t="shared" si="5"/>
        <v>#DIV/0!</v>
      </c>
    </row>
    <row r="11" spans="1:25" ht="25.15" customHeight="1" x14ac:dyDescent="0.2">
      <c r="B11" s="13"/>
      <c r="C11" s="13"/>
      <c r="D11" s="4">
        <f t="shared" si="0"/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5">
        <f t="shared" si="2"/>
        <v>0</v>
      </c>
      <c r="T11" s="4">
        <v>1.2</v>
      </c>
      <c r="U11" s="7">
        <f t="shared" si="1"/>
        <v>0</v>
      </c>
      <c r="V11" s="17"/>
      <c r="W11" s="6" t="e">
        <f t="shared" si="3"/>
        <v>#DIV/0!</v>
      </c>
      <c r="X11" s="6">
        <f t="shared" si="4"/>
        <v>0</v>
      </c>
      <c r="Y11" s="10" t="e">
        <f t="shared" si="5"/>
        <v>#DIV/0!</v>
      </c>
    </row>
    <row r="12" spans="1:25" ht="25.15" customHeight="1" x14ac:dyDescent="0.2">
      <c r="B12" s="13"/>
      <c r="C12" s="13"/>
      <c r="D12" s="4">
        <f t="shared" si="0"/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5">
        <f t="shared" si="2"/>
        <v>0</v>
      </c>
      <c r="T12" s="4">
        <v>1.2</v>
      </c>
      <c r="U12" s="7">
        <f t="shared" si="1"/>
        <v>0</v>
      </c>
      <c r="V12" s="17"/>
      <c r="W12" s="6" t="e">
        <f t="shared" si="3"/>
        <v>#DIV/0!</v>
      </c>
      <c r="X12" s="6">
        <f t="shared" si="4"/>
        <v>0</v>
      </c>
      <c r="Y12" s="10" t="e">
        <f t="shared" si="5"/>
        <v>#DIV/0!</v>
      </c>
    </row>
    <row r="13" spans="1:25" ht="25.15" customHeight="1" x14ac:dyDescent="0.2">
      <c r="B13" s="13"/>
      <c r="C13" s="13"/>
      <c r="D13" s="4">
        <f t="shared" si="0"/>
        <v>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5">
        <f t="shared" si="2"/>
        <v>0</v>
      </c>
      <c r="T13" s="4">
        <v>1.2</v>
      </c>
      <c r="U13" s="7">
        <f t="shared" si="1"/>
        <v>0</v>
      </c>
      <c r="V13" s="17"/>
      <c r="W13" s="6" t="e">
        <f t="shared" si="3"/>
        <v>#DIV/0!</v>
      </c>
      <c r="X13" s="6">
        <f t="shared" si="4"/>
        <v>0</v>
      </c>
      <c r="Y13" s="10" t="e">
        <f t="shared" si="5"/>
        <v>#DIV/0!</v>
      </c>
    </row>
    <row r="14" spans="1:25" ht="25.15" customHeight="1" x14ac:dyDescent="0.2">
      <c r="B14" s="13"/>
      <c r="C14" s="13"/>
      <c r="D14" s="4">
        <f t="shared" si="0"/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5">
        <f t="shared" si="2"/>
        <v>0</v>
      </c>
      <c r="T14" s="4">
        <v>1.2</v>
      </c>
      <c r="U14" s="7">
        <f t="shared" si="1"/>
        <v>0</v>
      </c>
      <c r="V14" s="17"/>
      <c r="W14" s="6" t="e">
        <f t="shared" si="3"/>
        <v>#DIV/0!</v>
      </c>
      <c r="X14" s="6">
        <f t="shared" si="4"/>
        <v>0</v>
      </c>
      <c r="Y14" s="10" t="e">
        <f t="shared" si="5"/>
        <v>#DIV/0!</v>
      </c>
    </row>
    <row r="15" spans="1:25" ht="25.15" customHeight="1" x14ac:dyDescent="0.2">
      <c r="B15" s="13"/>
      <c r="C15" s="13"/>
      <c r="D15" s="4">
        <f t="shared" si="0"/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5">
        <f t="shared" si="2"/>
        <v>0</v>
      </c>
      <c r="T15" s="4">
        <v>1.2</v>
      </c>
      <c r="U15" s="7">
        <f t="shared" si="1"/>
        <v>0</v>
      </c>
      <c r="V15" s="17"/>
      <c r="W15" s="6" t="e">
        <f t="shared" si="3"/>
        <v>#DIV/0!</v>
      </c>
      <c r="X15" s="6">
        <f t="shared" si="4"/>
        <v>0</v>
      </c>
      <c r="Y15" s="10" t="e">
        <f t="shared" si="5"/>
        <v>#DIV/0!</v>
      </c>
    </row>
    <row r="16" spans="1:25" ht="25.15" customHeight="1" x14ac:dyDescent="0.2">
      <c r="B16" s="13"/>
      <c r="C16" s="13"/>
      <c r="D16" s="4">
        <f t="shared" si="0"/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5">
        <f t="shared" si="2"/>
        <v>0</v>
      </c>
      <c r="T16" s="4">
        <v>1.2</v>
      </c>
      <c r="U16" s="7">
        <f t="shared" si="1"/>
        <v>0</v>
      </c>
      <c r="V16" s="17"/>
      <c r="W16" s="6" t="e">
        <f t="shared" si="3"/>
        <v>#DIV/0!</v>
      </c>
      <c r="X16" s="6">
        <f t="shared" si="4"/>
        <v>0</v>
      </c>
      <c r="Y16" s="10" t="e">
        <f t="shared" si="5"/>
        <v>#DIV/0!</v>
      </c>
    </row>
    <row r="17" spans="2:25" ht="25.15" customHeight="1" x14ac:dyDescent="0.2">
      <c r="B17" s="13"/>
      <c r="C17" s="13"/>
      <c r="D17" s="4">
        <f t="shared" si="0"/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5">
        <f t="shared" si="2"/>
        <v>0</v>
      </c>
      <c r="T17" s="4">
        <v>1.2</v>
      </c>
      <c r="U17" s="7">
        <f t="shared" si="1"/>
        <v>0</v>
      </c>
      <c r="V17" s="17"/>
      <c r="W17" s="6" t="e">
        <f t="shared" si="3"/>
        <v>#DIV/0!</v>
      </c>
      <c r="X17" s="6">
        <f t="shared" si="4"/>
        <v>0</v>
      </c>
      <c r="Y17" s="10" t="e">
        <f t="shared" si="5"/>
        <v>#DIV/0!</v>
      </c>
    </row>
    <row r="18" spans="2:25" ht="25.15" customHeight="1" x14ac:dyDescent="0.2">
      <c r="B18" s="13"/>
      <c r="C18" s="13"/>
      <c r="D18" s="4">
        <f t="shared" si="0"/>
        <v>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5">
        <f t="shared" si="2"/>
        <v>0</v>
      </c>
      <c r="T18" s="4">
        <v>1.2</v>
      </c>
      <c r="U18" s="7">
        <f t="shared" si="1"/>
        <v>0</v>
      </c>
      <c r="V18" s="13"/>
      <c r="W18" s="6" t="e">
        <f t="shared" si="3"/>
        <v>#DIV/0!</v>
      </c>
      <c r="X18" s="6">
        <f t="shared" si="4"/>
        <v>0</v>
      </c>
      <c r="Y18" s="10" t="e">
        <f t="shared" si="5"/>
        <v>#DIV/0!</v>
      </c>
    </row>
    <row r="19" spans="2:25" ht="25.15" customHeight="1" x14ac:dyDescent="0.2">
      <c r="B19" s="13"/>
      <c r="C19" s="13"/>
      <c r="D19" s="4">
        <f t="shared" si="0"/>
        <v>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5">
        <f t="shared" si="2"/>
        <v>0</v>
      </c>
      <c r="T19" s="4">
        <v>1.2</v>
      </c>
      <c r="U19" s="7">
        <f t="shared" si="1"/>
        <v>0</v>
      </c>
      <c r="V19" s="13"/>
      <c r="W19" s="6" t="e">
        <f t="shared" si="3"/>
        <v>#DIV/0!</v>
      </c>
      <c r="X19" s="6">
        <f t="shared" si="4"/>
        <v>0</v>
      </c>
      <c r="Y19" s="10" t="e">
        <f t="shared" si="5"/>
        <v>#DIV/0!</v>
      </c>
    </row>
    <row r="20" spans="2:25" ht="25.15" customHeight="1" x14ac:dyDescent="0.2">
      <c r="B20" s="13"/>
      <c r="C20" s="13"/>
      <c r="D20" s="4">
        <f t="shared" si="0"/>
        <v>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5">
        <f t="shared" si="2"/>
        <v>0</v>
      </c>
      <c r="T20" s="4">
        <v>1.2</v>
      </c>
      <c r="U20" s="7">
        <f t="shared" si="1"/>
        <v>0</v>
      </c>
      <c r="V20" s="13"/>
      <c r="W20" s="6" t="e">
        <f t="shared" si="3"/>
        <v>#DIV/0!</v>
      </c>
      <c r="X20" s="6">
        <f t="shared" si="4"/>
        <v>0</v>
      </c>
      <c r="Y20" s="10" t="e">
        <f t="shared" si="5"/>
        <v>#DIV/0!</v>
      </c>
    </row>
    <row r="21" spans="2:25" ht="25.15" customHeight="1" x14ac:dyDescent="0.2">
      <c r="B21" s="14"/>
      <c r="C21" s="13"/>
      <c r="D21" s="4">
        <f t="shared" si="0"/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5">
        <f t="shared" si="2"/>
        <v>0</v>
      </c>
      <c r="T21" s="4">
        <v>1.2</v>
      </c>
      <c r="U21" s="7">
        <f t="shared" si="1"/>
        <v>0</v>
      </c>
      <c r="V21" s="13"/>
      <c r="W21" s="6" t="e">
        <f t="shared" si="3"/>
        <v>#DIV/0!</v>
      </c>
      <c r="X21" s="6">
        <f t="shared" si="4"/>
        <v>0</v>
      </c>
      <c r="Y21" s="10" t="e">
        <f t="shared" si="5"/>
        <v>#DIV/0!</v>
      </c>
    </row>
    <row r="22" spans="2:25" ht="25.15" customHeight="1" x14ac:dyDescent="0.2">
      <c r="B22" s="14"/>
      <c r="C22" s="13"/>
      <c r="D22" s="4">
        <f t="shared" si="0"/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5">
        <f t="shared" si="2"/>
        <v>0</v>
      </c>
      <c r="T22" s="4">
        <v>1.2</v>
      </c>
      <c r="U22" s="7">
        <f t="shared" si="1"/>
        <v>0</v>
      </c>
      <c r="V22" s="13"/>
      <c r="W22" s="6" t="e">
        <f t="shared" si="3"/>
        <v>#DIV/0!</v>
      </c>
      <c r="X22" s="6">
        <f t="shared" si="4"/>
        <v>0</v>
      </c>
      <c r="Y22" s="10" t="e">
        <f t="shared" si="5"/>
        <v>#DIV/0!</v>
      </c>
    </row>
    <row r="23" spans="2:25" ht="25.15" customHeight="1" x14ac:dyDescent="0.2"/>
    <row r="24" spans="2:25" ht="25.15" customHeight="1" x14ac:dyDescent="0.2"/>
    <row r="25" spans="2:25" ht="18" customHeight="1" x14ac:dyDescent="0.2">
      <c r="T25" s="9" t="s">
        <v>18</v>
      </c>
      <c r="U25" s="9"/>
      <c r="V25" s="8">
        <f>AVERAGE(V2:V23)</f>
        <v>1.2</v>
      </c>
      <c r="W25" s="8" t="e">
        <f>AVERAGE(W2:W22)</f>
        <v>#DIV/0!</v>
      </c>
      <c r="X25" s="8">
        <f>AVERAGE(X2:X22)</f>
        <v>11.515571428571429</v>
      </c>
      <c r="Y25" s="11" t="e">
        <f>AVERAGE(Y2:Y22)</f>
        <v>#DIV/0!</v>
      </c>
    </row>
    <row r="26" spans="2:25" ht="18" customHeight="1" x14ac:dyDescent="0.2">
      <c r="T26" s="9" t="s">
        <v>19</v>
      </c>
      <c r="U26" s="9"/>
      <c r="V26" s="8">
        <f>VAR(V2:V22)</f>
        <v>0</v>
      </c>
      <c r="W26" s="8" t="e">
        <f>VAR(W2:W22)</f>
        <v>#DIV/0!</v>
      </c>
      <c r="X26" s="8">
        <f>VAR(X2:X22)</f>
        <v>592.27193485714292</v>
      </c>
      <c r="Y26" s="11" t="e">
        <f>VAR(Y2:Y22)</f>
        <v>#DIV/0!</v>
      </c>
    </row>
    <row r="27" spans="2:25" ht="18" customHeight="1" x14ac:dyDescent="0.2">
      <c r="T27" s="9" t="s">
        <v>20</v>
      </c>
      <c r="U27" s="9"/>
      <c r="V27" s="8">
        <f>STDEV(V2:V22)</f>
        <v>0</v>
      </c>
      <c r="W27" s="8" t="e">
        <f>STDEV(W2:W22)</f>
        <v>#DIV/0!</v>
      </c>
      <c r="X27" s="8">
        <f>STDEV(X2:X22)</f>
        <v>24.336637706493946</v>
      </c>
      <c r="Y27" s="11" t="e">
        <f>STDEV(Y2:Y22)</f>
        <v>#DIV/0!</v>
      </c>
    </row>
    <row r="28" spans="2:25" ht="18" customHeight="1" x14ac:dyDescent="0.2"/>
    <row r="29" spans="2:25" ht="18" customHeight="1" x14ac:dyDescent="0.2"/>
    <row r="30" spans="2:25" ht="18" customHeight="1" x14ac:dyDescent="0.2"/>
    <row r="31" spans="2:25" ht="18" customHeight="1" x14ac:dyDescent="0.2"/>
    <row r="32" spans="2:25" ht="18" customHeight="1" x14ac:dyDescent="0.2"/>
    <row r="33" ht="18" customHeight="1" x14ac:dyDescent="0.2"/>
    <row r="34" ht="18" customHeight="1" x14ac:dyDescent="0.2"/>
    <row r="35" ht="18" customHeight="1" x14ac:dyDescent="0.2"/>
  </sheetData>
  <phoneticPr fontId="3" type="noConversion"/>
  <printOptions gridLines="1"/>
  <pageMargins left="0.75" right="0.75" top="1" bottom="1" header="0.5" footer="0.5"/>
  <pageSetup scale="40" orientation="landscape" horizontalDpi="4294967292" verticalDpi="4294967292" r:id="rId1"/>
  <headerFooter alignWithMargins="0">
    <oddHeader xml:space="preserve">&amp;LGroup name:
&amp;C&amp;14iFLY Terminal Velociity Experiments&amp;RDate:          </oddHeader>
  </headerFooter>
  <ignoredErrors>
    <ignoredError sqref="A1:Y1 B3 B2 X2:Y2 A6:C17 B4 W4:Y4 B5 X5 A18:C20 V3:Y3 V6:V17 E3:L3 E6:L17 E4:L4 E5:L5 E18:L20 N3:S3 N4:S4 N5:S5 N2:T2 D2:L2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Basic data sheet</vt:lpstr>
      <vt:lpstr>Velocity Vs. Area Chart</vt:lpstr>
      <vt:lpstr>Velocity Vs. Mass Chart</vt:lpstr>
      <vt:lpstr>Blank Graph for % Error</vt:lpstr>
      <vt:lpstr>'Basic data sheet'!Print_Area</vt:lpstr>
      <vt:lpstr>'Basic data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Schmidt</dc:creator>
  <cp:lastModifiedBy>Brendan Nugent</cp:lastModifiedBy>
  <cp:lastPrinted>2014-08-19T02:20:00Z</cp:lastPrinted>
  <dcterms:created xsi:type="dcterms:W3CDTF">2013-05-29T14:37:36Z</dcterms:created>
  <dcterms:modified xsi:type="dcterms:W3CDTF">2018-02-22T05:39:12Z</dcterms:modified>
</cp:coreProperties>
</file>